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1"/>
  </bookViews>
  <sheets>
    <sheet name="HSE 50 W " sheetId="1" r:id="rId1"/>
    <sheet name="LED 34 W 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<sst xmlns="http://schemas.openxmlformats.org/spreadsheetml/2006/main" count="110" uniqueCount="56">
  <si>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</si>
  <si>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</si>
  <si>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</si>
  <si>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</si>
  <si>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</si>
  <si>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</si>
  <si>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</si>
  <si>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</si>
  <si>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</si>
  <si>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</si>
  <si>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</si>
  <si>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</si>
  <si>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</si>
  <si>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</si>
  <si>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</si>
  <si>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</si>
  <si>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</si>
  <si>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</si>
  <si>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</si>
  <si>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</si>
  <si>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</si>
  <si>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</si>
  <si>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</si>
  <si>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</si>
  <si>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</si>
  <si>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</si>
  <si>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</si>
  <si>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</si>
  <si>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</si>
  <si>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</si>
  <si>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</si>
  <si>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</si>
  <si>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</si>
  <si>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</si>
  <si>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</si>
  <si>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</si>
  <si>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</si>
  <si>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</si>
  <si>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</si>
  <si>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</si>
  <si>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</si>
  <si>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</si>
  <si>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</si>
  <si>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</si>
  <si>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</si>
  <si>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</si>
  <si>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</si>
  <si>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</si>
  <si>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</si>
  <si>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</si>
  <si>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</si>
  <si>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Summe (0 - 11)</t>
  </si>
  <si>
    <t>Kosten der Leuchte/ Komponente [€]</t>
  </si>
  <si>
    <t>LED 34 W Reduzierung</t>
  </si>
  <si>
    <t>Tausch Leuchte/ Einbau Zusatzkomponente [min]</t>
  </si>
  <si>
    <t xml:space="preserve">HSE 50 W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</si>
</sst>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55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</c>
      <c r="I5" s="43">
        <f>IF(H5&lt;&gt;0,IF(H6="",IF(H5="",IF(MOD(($D$13-G5),$D$13)=0,$D$7*$D$12*(1+$D$56)^G5,""),""),""),"")</f>
        <v>120</v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</c>
      <c r="L5" s="48">
        <f aca="true" t="shared" si="3" ref="L5:L30">IF(I5&lt;&gt;"",$D$7*$D$50*$D$35/60*(1+$D$55)^G5,"")</f>
        <v>60</v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  <v>100</v>
      </c>
      <c r="O5" s="53">
        <f aca="true" t="shared" si="6" ref="O5:O30">IF(H6="",IF(H5="",IF(MOD(($D$44-G5),$D$44)=0,$D$7*$D$38/60*$D$50*(1+$D$55)^G5,""),""),"")</f>
        <v>60</v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394.40000000000003</v>
      </c>
      <c r="R5" s="62">
        <f aca="true" t="shared" si="9" ref="R5:R30">SUM(H5:Q5)</f>
        <v>929.4000000000001</v>
      </c>
      <c r="S5" s="63">
        <f aca="true" t="shared" si="10" ref="S5:S30">R5/(1+$D$60)^G5</f>
        <v>929.4000000000001</v>
      </c>
      <c r="U5">
        <f aca="true" t="shared" si="11" ref="U5:U29">IF(L5="",U4,U4+1)</f>
        <v>1</v>
      </c>
      <c r="V5">
        <f aca="true" t="shared" si="12" ref="V5:V29">IF(L5="",V4,G4+1)</f>
        <v>1</v>
      </c>
      <c r="W5" s="2">
        <f aca="true" t="shared" si="13" ref="W5:W29">IF(U5&gt;0,$D$7*($C$22*$D$22+$C$23*$D$23+$C$24*$D$24+$C$25*$D$25)*$D$21/1000/((1+$D$63)^V5),$D$7*($C$22*$D$22+$C$23*$D$23+$C$24*$D$24+$C$25*$D$25)*$D$21/1000)</f>
        <v>2320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400.316</v>
      </c>
      <c r="R6" s="62">
        <f t="shared" si="9"/>
        <v>400.316</v>
      </c>
      <c r="S6" s="63">
        <f t="shared" si="10"/>
        <v>392.46666666666664</v>
      </c>
      <c r="U6">
        <f t="shared" si="11"/>
        <v>1</v>
      </c>
      <c r="V6">
        <f t="shared" si="12"/>
        <v>1</v>
      </c>
      <c r="W6" s="2">
        <f t="shared" si="13"/>
        <v>2320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406.32073999999994</v>
      </c>
      <c r="R7" s="62">
        <f t="shared" si="9"/>
        <v>406.32073999999994</v>
      </c>
      <c r="S7" s="63">
        <f t="shared" si="10"/>
        <v>390.5428104575163</v>
      </c>
      <c r="U7">
        <f t="shared" si="11"/>
        <v>1</v>
      </c>
      <c r="V7">
        <f t="shared" si="12"/>
        <v>1</v>
      </c>
      <c r="W7" s="2">
        <f t="shared" si="13"/>
        <v>2320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412.41555109999985</v>
      </c>
      <c r="R8" s="62">
        <f t="shared" si="9"/>
        <v>412.41555109999985</v>
      </c>
      <c r="S8" s="63">
        <f t="shared" si="10"/>
        <v>388.6283849160578</v>
      </c>
      <c r="U8">
        <f t="shared" si="11"/>
        <v>1</v>
      </c>
      <c r="V8">
        <f t="shared" si="12"/>
        <v>1</v>
      </c>
      <c r="W8" s="2">
        <f t="shared" si="13"/>
        <v>2320</v>
      </c>
    </row>
    <row r="9" spans="2:23" ht="12.75">
      <c r="B9" s="18" t="s">
        <v>52</v>
      </c>
      <c r="C9" s="4"/>
      <c r="D9" s="19">
        <v>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  <v>127.36362607499993</v>
      </c>
      <c r="J9" s="73">
        <f t="shared" si="16"/>
      </c>
      <c r="K9" s="69">
        <f t="shared" si="2"/>
      </c>
      <c r="L9" s="48">
        <f t="shared" si="3"/>
        <v>64.9459296</v>
      </c>
      <c r="M9" s="48">
        <f t="shared" si="4"/>
      </c>
      <c r="N9" s="48">
        <f t="shared" si="5"/>
        <v>108.243216</v>
      </c>
      <c r="O9" s="53">
        <f t="shared" si="6"/>
        <v>64.9459296</v>
      </c>
      <c r="P9" s="56">
        <f t="shared" si="7"/>
        <v>206.9658923718749</v>
      </c>
      <c r="Q9" s="59">
        <f t="shared" si="8"/>
        <v>418.6017843664998</v>
      </c>
      <c r="R9" s="62">
        <f t="shared" si="9"/>
        <v>991.0663780133747</v>
      </c>
      <c r="S9" s="63">
        <f t="shared" si="10"/>
        <v>915.5921402163206</v>
      </c>
      <c r="U9">
        <f t="shared" si="11"/>
        <v>2</v>
      </c>
      <c r="V9">
        <f t="shared" si="12"/>
        <v>4</v>
      </c>
      <c r="W9" s="2">
        <f t="shared" si="13"/>
        <v>2320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424.8808111319973</v>
      </c>
      <c r="R10" s="62">
        <f t="shared" si="9"/>
        <v>424.8808111319973</v>
      </c>
      <c r="S10" s="63">
        <f t="shared" si="10"/>
        <v>384.82764114777547</v>
      </c>
      <c r="U10">
        <f t="shared" si="11"/>
        <v>2</v>
      </c>
      <c r="V10">
        <f t="shared" si="12"/>
        <v>4</v>
      </c>
      <c r="W10" s="2">
        <f t="shared" si="13"/>
        <v>2320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431.25402329897713</v>
      </c>
      <c r="R11" s="62">
        <f t="shared" si="9"/>
        <v>431.25402329897713</v>
      </c>
      <c r="S11" s="63">
        <f t="shared" si="10"/>
        <v>382.941231142149</v>
      </c>
      <c r="U11">
        <f t="shared" si="11"/>
        <v>2</v>
      </c>
      <c r="V11">
        <f t="shared" si="12"/>
        <v>4</v>
      </c>
      <c r="W11" s="2">
        <f t="shared" si="13"/>
        <v>2320</v>
      </c>
    </row>
    <row r="12" spans="2:23" ht="12.75">
      <c r="B12" s="18" t="s">
        <v>1</v>
      </c>
      <c r="C12" s="4"/>
      <c r="D12" s="19">
        <v>12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437.72283364846174</v>
      </c>
      <c r="R12" s="62">
        <f t="shared" si="9"/>
        <v>437.72283364846174</v>
      </c>
      <c r="S12" s="63">
        <f t="shared" si="10"/>
        <v>381.0640682443934</v>
      </c>
      <c r="U12">
        <f t="shared" si="11"/>
        <v>2</v>
      </c>
      <c r="V12">
        <f t="shared" si="12"/>
        <v>4</v>
      </c>
      <c r="W12" s="2">
        <f t="shared" si="13"/>
        <v>2320</v>
      </c>
    </row>
    <row r="13" spans="2:23" ht="12.75">
      <c r="B13" s="18" t="s">
        <v>17</v>
      </c>
      <c r="C13" s="4"/>
      <c r="D13" s="19">
        <v>4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  <v>135.1791103914367</v>
      </c>
      <c r="J13" s="73">
        <f t="shared" si="16"/>
      </c>
      <c r="K13" s="69">
        <f t="shared" si="2"/>
      </c>
      <c r="L13" s="48">
        <f t="shared" si="3"/>
        <v>70.29956286013594</v>
      </c>
      <c r="M13" s="48">
        <f t="shared" si="4"/>
      </c>
      <c r="N13" s="48">
        <f t="shared" si="5"/>
        <v>117.16593810022655</v>
      </c>
      <c r="O13" s="53">
        <f t="shared" si="6"/>
        <v>70.29956286013594</v>
      </c>
      <c r="P13" s="56">
        <f t="shared" si="7"/>
        <v>219.66605438608462</v>
      </c>
      <c r="Q13" s="59">
        <f t="shared" si="8"/>
        <v>444.28867615318865</v>
      </c>
      <c r="R13" s="62">
        <f t="shared" si="9"/>
        <v>1056.8989047512084</v>
      </c>
      <c r="S13" s="63">
        <f t="shared" si="10"/>
        <v>902.0530385265313</v>
      </c>
      <c r="U13">
        <f t="shared" si="11"/>
        <v>3</v>
      </c>
      <c r="V13">
        <f t="shared" si="12"/>
        <v>8</v>
      </c>
      <c r="W13" s="2">
        <f t="shared" si="13"/>
        <v>2320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450.9530062954864</v>
      </c>
      <c r="R14" s="62">
        <f t="shared" si="9"/>
        <v>450.9530062954864</v>
      </c>
      <c r="S14" s="63">
        <f t="shared" si="10"/>
        <v>377.3373026788543</v>
      </c>
      <c r="U14">
        <f t="shared" si="11"/>
        <v>3</v>
      </c>
      <c r="V14">
        <f t="shared" si="12"/>
        <v>8</v>
      </c>
      <c r="W14" s="2">
        <f t="shared" si="13"/>
        <v>2320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457.71730138991865</v>
      </c>
      <c r="R15" s="62">
        <f t="shared" si="9"/>
        <v>457.71730138991865</v>
      </c>
      <c r="S15" s="63">
        <f t="shared" si="10"/>
        <v>375.4876100186638</v>
      </c>
      <c r="U15">
        <f t="shared" si="11"/>
        <v>3</v>
      </c>
      <c r="V15">
        <f t="shared" si="12"/>
        <v>8</v>
      </c>
      <c r="W15" s="2">
        <f t="shared" si="13"/>
        <v>2320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464.58306091076736</v>
      </c>
      <c r="R16" s="62">
        <f t="shared" si="9"/>
        <v>464.58306091076736</v>
      </c>
      <c r="S16" s="63">
        <f t="shared" si="10"/>
        <v>373.64698447935666</v>
      </c>
      <c r="U16">
        <f t="shared" si="11"/>
        <v>3</v>
      </c>
      <c r="V16">
        <f t="shared" si="12"/>
        <v>8</v>
      </c>
      <c r="W16" s="2">
        <f t="shared" si="13"/>
        <v>2320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143.474180575384</v>
      </c>
      <c r="J17" s="73">
        <f t="shared" si="16"/>
      </c>
      <c r="K17" s="69">
        <f t="shared" si="2"/>
      </c>
      <c r="L17" s="48">
        <f t="shared" si="3"/>
        <v>76.09450767375272</v>
      </c>
      <c r="M17" s="48">
        <f t="shared" si="4"/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471.5518068244288</v>
      </c>
      <c r="R17" s="62">
        <f t="shared" si="9"/>
        <v>1127.1847256385718</v>
      </c>
      <c r="S17" s="63">
        <f t="shared" si="10"/>
        <v>888.7774637858955</v>
      </c>
      <c r="U17">
        <f t="shared" si="11"/>
        <v>4</v>
      </c>
      <c r="V17">
        <f t="shared" si="12"/>
        <v>12</v>
      </c>
      <c r="W17" s="2">
        <f t="shared" si="13"/>
        <v>2320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478.62508392679524</v>
      </c>
      <c r="R18" s="62">
        <f t="shared" si="9"/>
        <v>478.62508392679524</v>
      </c>
      <c r="S18" s="63">
        <f t="shared" si="10"/>
        <v>369.99275719458393</v>
      </c>
      <c r="U18">
        <f t="shared" si="11"/>
        <v>4</v>
      </c>
      <c r="V18">
        <f t="shared" si="12"/>
        <v>12</v>
      </c>
      <c r="W18" s="2">
        <f t="shared" si="13"/>
        <v>2320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485.804460185697</v>
      </c>
      <c r="R19" s="62">
        <f t="shared" si="9"/>
        <v>485.804460185697</v>
      </c>
      <c r="S19" s="63">
        <f t="shared" si="10"/>
        <v>368.1790672083358</v>
      </c>
      <c r="U19">
        <f t="shared" si="11"/>
        <v>4</v>
      </c>
      <c r="V19">
        <f t="shared" si="12"/>
        <v>12</v>
      </c>
      <c r="W19" s="2">
        <f t="shared" si="13"/>
        <v>2320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493.09152708848234</v>
      </c>
      <c r="R20" s="62">
        <f t="shared" si="9"/>
        <v>493.09152708848234</v>
      </c>
      <c r="S20" s="63">
        <f t="shared" si="10"/>
        <v>366.37426785927534</v>
      </c>
      <c r="U20">
        <f t="shared" si="11"/>
        <v>4</v>
      </c>
      <c r="V20">
        <f t="shared" si="12"/>
        <v>12</v>
      </c>
      <c r="W20" s="2">
        <f t="shared" si="13"/>
        <v>2320</v>
      </c>
    </row>
    <row r="21" spans="2:23" ht="12.75">
      <c r="B21" s="8" t="s">
        <v>4</v>
      </c>
      <c r="C21" s="9"/>
      <c r="D21" s="10">
        <v>58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  <v>152.27826571850187</v>
      </c>
      <c r="J21" s="73">
        <f t="shared" si="16"/>
      </c>
      <c r="K21" s="69">
        <f t="shared" si="2"/>
      </c>
      <c r="L21" s="48">
        <f t="shared" si="3"/>
        <v>82.36714230543672</v>
      </c>
      <c r="M21" s="48">
        <f t="shared" si="4"/>
      </c>
      <c r="N21" s="48">
        <f t="shared" si="5"/>
        <v>137.2785705090612</v>
      </c>
      <c r="O21" s="53">
        <f t="shared" si="6"/>
        <v>82.36714230543672</v>
      </c>
      <c r="P21" s="56">
        <f t="shared" si="7"/>
        <v>247.45218179256554</v>
      </c>
      <c r="Q21" s="59">
        <f t="shared" si="8"/>
        <v>500.48789999480954</v>
      </c>
      <c r="R21" s="62">
        <f t="shared" si="9"/>
        <v>1202.2312026258116</v>
      </c>
      <c r="S21" s="63">
        <f t="shared" si="10"/>
        <v>875.760286669402</v>
      </c>
      <c r="U21">
        <f t="shared" si="11"/>
        <v>5</v>
      </c>
      <c r="V21">
        <f t="shared" si="12"/>
        <v>16</v>
      </c>
      <c r="W21" s="2">
        <f t="shared" si="13"/>
        <v>2320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507.99521849473166</v>
      </c>
      <c r="R22" s="62">
        <f t="shared" si="9"/>
        <v>507.99521849473166</v>
      </c>
      <c r="S22" s="63">
        <f t="shared" si="10"/>
        <v>362.79116696013244</v>
      </c>
      <c r="U22">
        <f t="shared" si="11"/>
        <v>5</v>
      </c>
      <c r="V22">
        <f t="shared" si="12"/>
        <v>16</v>
      </c>
      <c r="W22" s="2">
        <f t="shared" si="13"/>
        <v>2320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515.6151467721525</v>
      </c>
      <c r="R23" s="62">
        <f t="shared" si="9"/>
        <v>515.6151467721525</v>
      </c>
      <c r="S23" s="63">
        <f t="shared" si="10"/>
        <v>361.0127788867984</v>
      </c>
      <c r="U23">
        <f t="shared" si="11"/>
        <v>5</v>
      </c>
      <c r="V23">
        <f t="shared" si="12"/>
        <v>16</v>
      </c>
      <c r="W23" s="2">
        <f t="shared" si="13"/>
        <v>2320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523.3493739737347</v>
      </c>
      <c r="R24" s="62">
        <f t="shared" si="9"/>
        <v>523.3493739737347</v>
      </c>
      <c r="S24" s="63">
        <f t="shared" si="10"/>
        <v>359.2431084020592</v>
      </c>
      <c r="U24">
        <f t="shared" si="11"/>
        <v>5</v>
      </c>
      <c r="V24">
        <f t="shared" si="12"/>
        <v>16</v>
      </c>
      <c r="W24" s="2">
        <f t="shared" si="13"/>
        <v>2320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  <v>161.62260078600627</v>
      </c>
      <c r="J25" s="73">
        <f t="shared" si="16"/>
      </c>
      <c r="K25" s="69">
        <f t="shared" si="2"/>
      </c>
      <c r="L25" s="48">
        <f t="shared" si="3"/>
        <v>89.15684375870126</v>
      </c>
      <c r="M25" s="48">
        <f t="shared" si="4"/>
      </c>
      <c r="N25" s="48">
        <f t="shared" si="5"/>
        <v>148.59473959783543</v>
      </c>
      <c r="O25" s="53">
        <f t="shared" si="6"/>
        <v>89.15684375870126</v>
      </c>
      <c r="P25" s="56">
        <f t="shared" si="7"/>
        <v>262.63672627726015</v>
      </c>
      <c r="Q25" s="59">
        <f t="shared" si="8"/>
        <v>531.1996145833407</v>
      </c>
      <c r="R25" s="62">
        <f t="shared" si="9"/>
        <v>1282.367368761845</v>
      </c>
      <c r="S25" s="63">
        <f t="shared" si="10"/>
        <v>862.9964776899311</v>
      </c>
      <c r="U25">
        <f t="shared" si="11"/>
        <v>6</v>
      </c>
      <c r="V25">
        <f t="shared" si="12"/>
        <v>20</v>
      </c>
      <c r="W25" s="2">
        <f t="shared" si="13"/>
        <v>2320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539.1676088020907</v>
      </c>
      <c r="R26" s="62">
        <f t="shared" si="9"/>
        <v>539.1676088020907</v>
      </c>
      <c r="S26" s="63">
        <f t="shared" si="10"/>
        <v>355.72974947473216</v>
      </c>
      <c r="U26">
        <f t="shared" si="11"/>
        <v>6</v>
      </c>
      <c r="V26">
        <f t="shared" si="12"/>
        <v>20</v>
      </c>
      <c r="W26" s="2">
        <f t="shared" si="13"/>
        <v>2320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547.255122934122</v>
      </c>
      <c r="R27" s="62">
        <f t="shared" si="9"/>
        <v>547.255122934122</v>
      </c>
      <c r="S27" s="63">
        <f t="shared" si="10"/>
        <v>353.9859761929932</v>
      </c>
      <c r="U27">
        <f t="shared" si="11"/>
        <v>6</v>
      </c>
      <c r="V27">
        <f t="shared" si="12"/>
        <v>20</v>
      </c>
      <c r="W27" s="2">
        <f t="shared" si="13"/>
        <v>2320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555.4639497781337</v>
      </c>
      <c r="R28" s="62">
        <f t="shared" si="9"/>
        <v>555.4639497781337</v>
      </c>
      <c r="S28" s="63">
        <f t="shared" si="10"/>
        <v>352.25075081949814</v>
      </c>
      <c r="U28">
        <f t="shared" si="11"/>
        <v>6</v>
      </c>
      <c r="V28">
        <f t="shared" si="12"/>
        <v>20</v>
      </c>
      <c r="W28" s="2">
        <f t="shared" si="13"/>
        <v>2320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563.7959090248056</v>
      </c>
      <c r="R29" s="64">
        <f t="shared" si="9"/>
        <v>563.7959090248056</v>
      </c>
      <c r="S29" s="65">
        <f t="shared" si="10"/>
        <v>350.52403145273576</v>
      </c>
      <c r="U29">
        <f t="shared" si="11"/>
        <v>6</v>
      </c>
      <c r="V29">
        <f t="shared" si="12"/>
        <v>20</v>
      </c>
      <c r="W29" s="2">
        <f t="shared" si="13"/>
        <v>2320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492.1817983394189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572.2528476601777</v>
      </c>
      <c r="R30" s="36">
        <f t="shared" si="9"/>
        <v>1347.3689900506479</v>
      </c>
      <c r="S30" s="36">
        <f t="shared" si="10"/>
        <v>821.2629934283799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51</v>
      </c>
      <c r="Q32" s="90"/>
      <c r="R32" s="2">
        <f>SUM(R4:R16)</f>
        <v>6863.528610540191</v>
      </c>
      <c r="S32" s="66">
        <f>SUM(S4:S16)</f>
        <v>6193.987878494284</v>
      </c>
      <c r="W32" s="2">
        <f>SUM(W5:W16)</f>
        <v>27840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15685.475308547164</v>
      </c>
      <c r="S33" s="66">
        <f>SUM(S5:S29)</f>
        <v>12421.605761090656</v>
      </c>
      <c r="W33" s="2">
        <f>SUM(W5:W29)</f>
        <v>58000</v>
      </c>
    </row>
    <row r="34" spans="2:17" ht="12.75">
      <c r="B34" s="18" t="s">
        <v>54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tabSelected="1" zoomScalePageLayoutView="0" workbookViewId="0" topLeftCell="A13">
      <selection activeCell="J29" sqref="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53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4700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300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156.06</v>
      </c>
      <c r="R5" s="62">
        <f aca="true" t="shared" si="9" ref="R5:R30">SUM(H5:Q5)</f>
        <v>5351.06</v>
      </c>
      <c r="S5" s="63">
        <f aca="true" t="shared" si="10" ref="S5:S30">R5/(1+$D$60)^G5</f>
        <v>5351.06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918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158.4009</v>
      </c>
      <c r="R6" s="62">
        <f t="shared" si="9"/>
        <v>158.4009</v>
      </c>
      <c r="S6" s="63">
        <f t="shared" si="10"/>
        <v>155.29500000000002</v>
      </c>
      <c r="U6">
        <f t="shared" si="11"/>
        <v>0</v>
      </c>
      <c r="V6">
        <f t="shared" si="12"/>
        <v>0</v>
      </c>
      <c r="W6" s="2">
        <f t="shared" si="13"/>
        <v>918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160.77691349999995</v>
      </c>
      <c r="R7" s="62">
        <f t="shared" si="9"/>
        <v>160.77691349999995</v>
      </c>
      <c r="S7" s="63">
        <f t="shared" si="10"/>
        <v>154.53374999999994</v>
      </c>
      <c r="U7">
        <f t="shared" si="11"/>
        <v>0</v>
      </c>
      <c r="V7">
        <f t="shared" si="12"/>
        <v>0</v>
      </c>
      <c r="W7" s="2">
        <f t="shared" si="13"/>
        <v>918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163.18856720249994</v>
      </c>
      <c r="R8" s="62">
        <f t="shared" si="9"/>
        <v>163.18856720249994</v>
      </c>
      <c r="S8" s="63">
        <f t="shared" si="10"/>
        <v>153.776231617647</v>
      </c>
      <c r="U8">
        <f t="shared" si="11"/>
        <v>0</v>
      </c>
      <c r="V8">
        <f t="shared" si="12"/>
        <v>0</v>
      </c>
      <c r="W8" s="2">
        <f t="shared" si="13"/>
        <v>918</v>
      </c>
    </row>
    <row r="9" spans="2:23" ht="12.75">
      <c r="B9" s="18" t="s">
        <v>52</v>
      </c>
      <c r="C9" s="4"/>
      <c r="D9" s="19">
        <v>470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108.243216</v>
      </c>
      <c r="O9" s="53">
        <f t="shared" si="6"/>
        <v>64.9459296</v>
      </c>
      <c r="P9" s="56">
        <f t="shared" si="7"/>
        <v>206.9658923718749</v>
      </c>
      <c r="Q9" s="59">
        <f t="shared" si="8"/>
        <v>165.6363957105374</v>
      </c>
      <c r="R9" s="62">
        <f t="shared" si="9"/>
        <v>545.7914336824123</v>
      </c>
      <c r="S9" s="63">
        <f t="shared" si="10"/>
        <v>504.22691957195013</v>
      </c>
      <c r="U9">
        <f t="shared" si="11"/>
        <v>0</v>
      </c>
      <c r="V9">
        <f t="shared" si="12"/>
        <v>0</v>
      </c>
      <c r="W9" s="2">
        <f t="shared" si="13"/>
        <v>918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168.12094164619546</v>
      </c>
      <c r="R10" s="62">
        <f t="shared" si="9"/>
        <v>168.12094164619546</v>
      </c>
      <c r="S10" s="63">
        <f t="shared" si="10"/>
        <v>152.27231662657664</v>
      </c>
      <c r="U10">
        <f t="shared" si="11"/>
        <v>0</v>
      </c>
      <c r="V10">
        <f t="shared" si="12"/>
        <v>0</v>
      </c>
      <c r="W10" s="2">
        <f t="shared" si="13"/>
        <v>918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170.64275577088833</v>
      </c>
      <c r="R11" s="62">
        <f t="shared" si="9"/>
        <v>170.64275577088833</v>
      </c>
      <c r="S11" s="63">
        <f t="shared" si="10"/>
        <v>151.5258837019365</v>
      </c>
      <c r="U11">
        <f t="shared" si="11"/>
        <v>0</v>
      </c>
      <c r="V11">
        <f t="shared" si="12"/>
        <v>0</v>
      </c>
      <c r="W11" s="2">
        <f t="shared" si="13"/>
        <v>918</v>
      </c>
    </row>
    <row r="12" spans="2:23" ht="12.75">
      <c r="B12" s="18" t="s">
        <v>1</v>
      </c>
      <c r="C12" s="4"/>
      <c r="D12" s="19">
        <v>90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173.20239710745165</v>
      </c>
      <c r="R12" s="62">
        <f t="shared" si="9"/>
        <v>173.20239710745165</v>
      </c>
      <c r="S12" s="63">
        <f t="shared" si="10"/>
        <v>150.78310976222116</v>
      </c>
      <c r="U12">
        <f t="shared" si="11"/>
        <v>0</v>
      </c>
      <c r="V12">
        <f t="shared" si="12"/>
        <v>0</v>
      </c>
      <c r="W12" s="2">
        <f t="shared" si="13"/>
        <v>918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117.16593810022655</v>
      </c>
      <c r="O13" s="53">
        <f t="shared" si="6"/>
        <v>70.29956286013594</v>
      </c>
      <c r="P13" s="56">
        <f t="shared" si="7"/>
        <v>219.66605438608462</v>
      </c>
      <c r="Q13" s="59">
        <f t="shared" si="8"/>
        <v>175.80043306406344</v>
      </c>
      <c r="R13" s="62">
        <f t="shared" si="9"/>
        <v>582.9319884105105</v>
      </c>
      <c r="S13" s="63">
        <f t="shared" si="10"/>
        <v>497.52683916707645</v>
      </c>
      <c r="U13">
        <f t="shared" si="11"/>
        <v>0</v>
      </c>
      <c r="V13">
        <f t="shared" si="12"/>
        <v>0</v>
      </c>
      <c r="W13" s="2">
        <f t="shared" si="13"/>
        <v>918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178.43743956002433</v>
      </c>
      <c r="R14" s="62">
        <f t="shared" si="9"/>
        <v>178.43743956002433</v>
      </c>
      <c r="S14" s="63">
        <f t="shared" si="10"/>
        <v>149.30846718068457</v>
      </c>
      <c r="U14">
        <f t="shared" si="11"/>
        <v>0</v>
      </c>
      <c r="V14">
        <f t="shared" si="12"/>
        <v>0</v>
      </c>
      <c r="W14" s="2">
        <f t="shared" si="13"/>
        <v>918</v>
      </c>
    </row>
    <row r="15" spans="2:23" ht="12.75">
      <c r="B15" s="18" t="s">
        <v>2</v>
      </c>
      <c r="C15" s="4"/>
      <c r="D15" s="19">
        <v>70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181.11400115342468</v>
      </c>
      <c r="R15" s="62">
        <f t="shared" si="9"/>
        <v>181.11400115342468</v>
      </c>
      <c r="S15" s="63">
        <f t="shared" si="10"/>
        <v>148.57656292979885</v>
      </c>
      <c r="U15">
        <f t="shared" si="11"/>
        <v>0</v>
      </c>
      <c r="V15">
        <f t="shared" si="12"/>
        <v>0</v>
      </c>
      <c r="W15" s="2">
        <f t="shared" si="13"/>
        <v>918</v>
      </c>
    </row>
    <row r="16" spans="2:23" ht="12.75">
      <c r="B16" s="21" t="s">
        <v>18</v>
      </c>
      <c r="C16" s="22"/>
      <c r="D16" s="29">
        <v>12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183.83071117072603</v>
      </c>
      <c r="R16" s="62">
        <f t="shared" si="9"/>
        <v>183.83071117072603</v>
      </c>
      <c r="S16" s="63">
        <f t="shared" si="10"/>
        <v>147.84824644484888</v>
      </c>
      <c r="U16">
        <f t="shared" si="11"/>
        <v>0</v>
      </c>
      <c r="V16">
        <f t="shared" si="12"/>
        <v>0</v>
      </c>
      <c r="W16" s="2">
        <f t="shared" si="13"/>
        <v>918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1076.0563543153798</v>
      </c>
      <c r="J17" s="73">
        <f t="shared" si="16"/>
        <v>836.9327200230733</v>
      </c>
      <c r="K17" s="69">
        <f t="shared" si="2"/>
      </c>
      <c r="L17" s="48">
        <f t="shared" si="3"/>
        <v>253.64835891250905</v>
      </c>
      <c r="M17" s="48">
        <f t="shared" si="4"/>
        <v>177.55385123875635</v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186.58817183828688</v>
      </c>
      <c r="R17" s="62">
        <f t="shared" si="9"/>
        <v>2966.843686893012</v>
      </c>
      <c r="S17" s="63">
        <f t="shared" si="10"/>
        <v>2339.3360001326605</v>
      </c>
      <c r="U17">
        <f t="shared" si="11"/>
        <v>1</v>
      </c>
      <c r="V17">
        <f t="shared" si="12"/>
        <v>12</v>
      </c>
      <c r="W17" s="2">
        <f t="shared" si="13"/>
        <v>918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189.38699441586118</v>
      </c>
      <c r="R18" s="62">
        <f t="shared" si="9"/>
        <v>189.38699441586118</v>
      </c>
      <c r="S18" s="63">
        <f t="shared" si="10"/>
        <v>146.40230651061552</v>
      </c>
      <c r="U18">
        <f t="shared" si="11"/>
        <v>1</v>
      </c>
      <c r="V18">
        <f t="shared" si="12"/>
        <v>12</v>
      </c>
      <c r="W18" s="2">
        <f t="shared" si="13"/>
        <v>918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192.22779933209904</v>
      </c>
      <c r="R19" s="62">
        <f t="shared" si="9"/>
        <v>192.22779933209904</v>
      </c>
      <c r="S19" s="63">
        <f t="shared" si="10"/>
        <v>145.68464814536733</v>
      </c>
      <c r="U19">
        <f t="shared" si="11"/>
        <v>1</v>
      </c>
      <c r="V19">
        <f t="shared" si="12"/>
        <v>12</v>
      </c>
      <c r="W19" s="2">
        <f t="shared" si="13"/>
        <v>918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195.11121632208048</v>
      </c>
      <c r="R20" s="62">
        <f t="shared" si="9"/>
        <v>195.11121632208048</v>
      </c>
      <c r="S20" s="63">
        <f t="shared" si="10"/>
        <v>144.97050771328222</v>
      </c>
      <c r="U20">
        <f t="shared" si="11"/>
        <v>1</v>
      </c>
      <c r="V20">
        <f t="shared" si="12"/>
        <v>12</v>
      </c>
      <c r="W20" s="2">
        <f t="shared" si="13"/>
        <v>918</v>
      </c>
    </row>
    <row r="21" spans="2:23" ht="12.75">
      <c r="B21" s="8" t="s">
        <v>4</v>
      </c>
      <c r="C21" s="9"/>
      <c r="D21" s="10">
        <v>34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137.2785705090612</v>
      </c>
      <c r="O21" s="53">
        <f t="shared" si="6"/>
        <v>82.36714230543672</v>
      </c>
      <c r="P21" s="56">
        <f t="shared" si="7"/>
        <v>247.45218179256554</v>
      </c>
      <c r="Q21" s="59">
        <f t="shared" si="8"/>
        <v>198.0378845669117</v>
      </c>
      <c r="R21" s="62">
        <f t="shared" si="9"/>
        <v>665.1357791739752</v>
      </c>
      <c r="S21" s="63">
        <f t="shared" si="10"/>
        <v>484.5153738908377</v>
      </c>
      <c r="U21">
        <f t="shared" si="11"/>
        <v>1</v>
      </c>
      <c r="V21">
        <f t="shared" si="12"/>
        <v>12</v>
      </c>
      <c r="W21" s="2">
        <f t="shared" si="13"/>
        <v>918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201.0084528354153</v>
      </c>
      <c r="R22" s="62">
        <f t="shared" si="9"/>
        <v>201.0084528354153</v>
      </c>
      <c r="S22" s="63">
        <f t="shared" si="10"/>
        <v>143.55271175405238</v>
      </c>
      <c r="U22">
        <f t="shared" si="11"/>
        <v>1</v>
      </c>
      <c r="V22">
        <f t="shared" si="12"/>
        <v>12</v>
      </c>
      <c r="W22" s="2">
        <f t="shared" si="13"/>
        <v>918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204.02357962794656</v>
      </c>
      <c r="R23" s="62">
        <f t="shared" si="9"/>
        <v>204.02357962794656</v>
      </c>
      <c r="S23" s="63">
        <f t="shared" si="10"/>
        <v>142.84902199055213</v>
      </c>
      <c r="U23">
        <f t="shared" si="11"/>
        <v>1</v>
      </c>
      <c r="V23">
        <f t="shared" si="12"/>
        <v>12</v>
      </c>
      <c r="W23" s="2">
        <f t="shared" si="13"/>
        <v>918</v>
      </c>
    </row>
    <row r="24" spans="2:23" ht="12.75">
      <c r="B24" s="8" t="s">
        <v>42</v>
      </c>
      <c r="C24" s="11">
        <v>0.5</v>
      </c>
      <c r="D24" s="10">
        <v>2600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207.0839333223657</v>
      </c>
      <c r="R24" s="62">
        <f t="shared" si="9"/>
        <v>207.0839333223657</v>
      </c>
      <c r="S24" s="63">
        <f t="shared" si="10"/>
        <v>142.14878168667687</v>
      </c>
      <c r="U24">
        <f t="shared" si="11"/>
        <v>1</v>
      </c>
      <c r="V24">
        <f t="shared" si="12"/>
        <v>12</v>
      </c>
      <c r="W24" s="2">
        <f t="shared" si="13"/>
        <v>918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148.59473959783543</v>
      </c>
      <c r="O25" s="53">
        <f t="shared" si="6"/>
        <v>89.15684375870126</v>
      </c>
      <c r="P25" s="56">
        <f t="shared" si="7"/>
        <v>262.63672627726015</v>
      </c>
      <c r="Q25" s="59">
        <f t="shared" si="8"/>
        <v>210.19019232220114</v>
      </c>
      <c r="R25" s="62">
        <f t="shared" si="9"/>
        <v>710.578501955998</v>
      </c>
      <c r="S25" s="63">
        <f t="shared" si="10"/>
        <v>478.1989617392546</v>
      </c>
      <c r="U25">
        <f t="shared" si="11"/>
        <v>1</v>
      </c>
      <c r="V25">
        <f t="shared" si="12"/>
        <v>12</v>
      </c>
      <c r="W25" s="2">
        <f t="shared" si="13"/>
        <v>918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213.34304520703415</v>
      </c>
      <c r="R26" s="62">
        <f t="shared" si="9"/>
        <v>213.34304520703415</v>
      </c>
      <c r="S26" s="63">
        <f t="shared" si="10"/>
        <v>140.7585819042259</v>
      </c>
      <c r="U26">
        <f t="shared" si="11"/>
        <v>1</v>
      </c>
      <c r="V26">
        <f t="shared" si="12"/>
        <v>12</v>
      </c>
      <c r="W26" s="2">
        <f t="shared" si="13"/>
        <v>918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216.54319088513964</v>
      </c>
      <c r="R27" s="62">
        <f t="shared" si="9"/>
        <v>216.54319088513964</v>
      </c>
      <c r="S27" s="63">
        <f t="shared" si="10"/>
        <v>140.06858885567573</v>
      </c>
      <c r="U27">
        <f t="shared" si="11"/>
        <v>1</v>
      </c>
      <c r="V27">
        <f t="shared" si="12"/>
        <v>12</v>
      </c>
      <c r="W27" s="2">
        <f t="shared" si="13"/>
        <v>918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219.79133874841668</v>
      </c>
      <c r="R28" s="62">
        <f t="shared" si="9"/>
        <v>219.79133874841668</v>
      </c>
      <c r="S28" s="63">
        <f t="shared" si="10"/>
        <v>139.38197812599105</v>
      </c>
      <c r="U28">
        <f t="shared" si="11"/>
        <v>1</v>
      </c>
      <c r="V28">
        <f t="shared" si="12"/>
        <v>12</v>
      </c>
      <c r="W28" s="2">
        <f t="shared" si="13"/>
        <v>918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223.0882088296429</v>
      </c>
      <c r="R29" s="64">
        <f t="shared" si="9"/>
        <v>223.0882088296429</v>
      </c>
      <c r="S29" s="65">
        <f t="shared" si="10"/>
        <v>138.69873313517735</v>
      </c>
      <c r="U29">
        <f t="shared" si="11"/>
        <v>1</v>
      </c>
      <c r="V29">
        <f t="shared" si="12"/>
        <v>12</v>
      </c>
      <c r="W29" s="2">
        <f t="shared" si="13"/>
        <v>918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6819.443164307391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492.1817983394189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226.43453196208756</v>
      </c>
      <c r="R30" s="36">
        <f t="shared" si="9"/>
        <v>7820.993838659949</v>
      </c>
      <c r="S30" s="36">
        <f t="shared" si="10"/>
        <v>4767.137182874708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51</v>
      </c>
      <c r="Q32" s="90"/>
      <c r="R32" s="2">
        <f>SUM(R4:R16)</f>
        <v>8017.498049204133</v>
      </c>
      <c r="S32" s="66">
        <f>SUM(S4:S16)</f>
        <v>7716.733327002739</v>
      </c>
      <c r="W32" s="2">
        <f>SUM(W5:W16)</f>
        <v>11016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14421.663776753117</v>
      </c>
      <c r="S33" s="66">
        <f>SUM(S5:S29)</f>
        <v>12443.29952258711</v>
      </c>
      <c r="W33" s="2">
        <f>SUM(W5:W29)</f>
        <v>22950</v>
      </c>
    </row>
    <row r="34" spans="2:17" ht="12.75">
      <c r="B34" s="18" t="s">
        <v>54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10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2015-01-28T08:53:20Z</dcterms:modified>
  <cp:category/>
  <cp:version/>
  <cp:contentType/>
  <cp:contentStatus/>
</cp:coreProperties>
</file>